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nea-my.sharepoint.com/personal/crobinson_vtnea_org/Documents/Political Organizing/2021-2022 Legislative Session/2021/Pensions/LAPO/Legislative Package Education Documents/"/>
    </mc:Choice>
  </mc:AlternateContent>
  <xr:revisionPtr revIDLastSave="0" documentId="8_{D751B3EA-9FF7-4AE3-824B-59C57F4BD177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heet1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  <c r="O8" i="2"/>
  <c r="O10" i="2" s="1"/>
  <c r="D27" i="2"/>
  <c r="D18" i="2"/>
  <c r="D9" i="2"/>
  <c r="D10" i="2" l="1"/>
  <c r="D19" i="2"/>
  <c r="I19" i="2" s="1"/>
  <c r="D28" i="2"/>
  <c r="D29" i="2" s="1"/>
  <c r="D11" i="2" l="1"/>
  <c r="O11" i="2"/>
  <c r="O12" i="2" s="1"/>
  <c r="D30" i="2"/>
  <c r="I28" i="2"/>
  <c r="I27" i="2" s="1"/>
  <c r="D20" i="2"/>
  <c r="D21" i="2" s="1"/>
  <c r="I18" i="2"/>
  <c r="D12" i="2"/>
  <c r="I9" i="2"/>
</calcChain>
</file>

<file path=xl/sharedStrings.xml><?xml version="1.0" encoding="utf-8"?>
<sst xmlns="http://schemas.openxmlformats.org/spreadsheetml/2006/main" count="49" uniqueCount="27">
  <si>
    <t>Please enter information in the yellow boxes only</t>
  </si>
  <si>
    <t>Salary level</t>
  </si>
  <si>
    <t>22-23 Rate</t>
  </si>
  <si>
    <t>Cumulative Contributions</t>
  </si>
  <si>
    <t>2022-2023 School Year</t>
  </si>
  <si>
    <t>2022-23 School Year Salary Ranges</t>
  </si>
  <si>
    <t>Marginal Contribution Rates</t>
  </si>
  <si>
    <t>How much more will I contribute next year?</t>
  </si>
  <si>
    <t>Enter your estimated salary:</t>
  </si>
  <si>
    <t>$0 to $40,000</t>
  </si>
  <si>
    <t>Estimated 2022-23 salary:</t>
  </si>
  <si>
    <t>Effective contribution rate:</t>
  </si>
  <si>
    <t>$40,000 to $60,000</t>
  </si>
  <si>
    <t>Old contribution rate:</t>
  </si>
  <si>
    <t>Total contributions:</t>
  </si>
  <si>
    <t>$60,000 to $80,000</t>
  </si>
  <si>
    <t>Contributions under old rates:</t>
  </si>
  <si>
    <t>$80,000 to $100,000</t>
  </si>
  <si>
    <t>Contributions under new rates:</t>
  </si>
  <si>
    <t>$100,000 &amp; up</t>
  </si>
  <si>
    <t>Difference:</t>
  </si>
  <si>
    <t>23-24 Rate</t>
  </si>
  <si>
    <t>2023-2024 School Year</t>
  </si>
  <si>
    <t>2023-24 School Year Salary Ranges</t>
  </si>
  <si>
    <t>24-25 Rate</t>
  </si>
  <si>
    <t>2024-2025 School Year</t>
  </si>
  <si>
    <t>2024-25 School Year Salary Ranges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</si>
</sst>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44" fontId="0" fillId="0" borderId="4" xfId="0" applyNumberFormat="1" applyBorder="1"/>
    <xf numFmtId="44" fontId="0" fillId="0" borderId="0" xfId="0" applyNumberFormat="1"/>
    <xf numFmtId="10" fontId="0" fillId="0" borderId="0" xfId="0" applyNumberFormat="1"/>
    <xf numFmtId="44" fontId="0" fillId="0" borderId="6" xfId="0" applyNumberFormat="1" applyBorder="1"/>
    <xf numFmtId="10" fontId="0" fillId="0" borderId="7" xfId="0" applyNumberFormat="1" applyBorder="1"/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44" fontId="0" fillId="0" borderId="5" xfId="0" applyNumberFormat="1" applyBorder="1"/>
    <xf numFmtId="44" fontId="0" fillId="0" borderId="8" xfId="0" applyNumberFormat="1" applyBorder="1"/>
    <xf numFmtId="0" fontId="0" fillId="0" borderId="4" xfId="0" applyBorder="1" applyAlignment="1">
      <alignment horizontal="center"/>
    </xf>
    <xf numFmtId="10" fontId="0" fillId="0" borderId="5" xfId="0" applyNumberFormat="1" applyBorder="1"/>
    <xf numFmtId="44" fontId="1" fillId="0" borderId="8" xfId="0" applyNumberFormat="1" applyFont="1" applyBorder="1"/>
    <xf numFmtId="0" fontId="0" fillId="5" borderId="1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10" fontId="0" fillId="0" borderId="5" xfId="0" applyNumberForma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4" fontId="0" fillId="2" borderId="5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44" fontId="4" fillId="0" borderId="12" xfId="0" applyNumberFormat="1" applyFont="1" applyBorder="1"/>
    <xf numFmtId="10" fontId="0" fillId="2" borderId="12" xfId="0" applyNumberFormat="1" applyFill="1" applyBorder="1" applyProtection="1">
      <protection locked="0"/>
    </xf>
    <xf numFmtId="44" fontId="0" fillId="0" borderId="12" xfId="0" applyNumberFormat="1" applyBorder="1"/>
    <xf numFmtId="0" fontId="2" fillId="6" borderId="13" xfId="0" applyFont="1" applyFill="1" applyBorder="1" applyAlignment="1">
      <alignment horizontal="center"/>
    </xf>
    <xf numFmtId="44" fontId="2" fillId="6" borderId="14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8B446-48F2-4287-B3C6-3C88BCF2AF16}">
  <dimension ref="B2:O48"/>
  <sheetViews>
    <sheetView tabSelected="1" topLeftCell="E1" workbookViewId="0">
      <selection activeCell="I18" sqref="I18"/>
    </sheetView>
  </sheetViews>
  <sheetFormatPr defaultColWidth="8.86328125" defaultRowHeight="14.25" x14ac:dyDescent="0.45"/>
  <cols>
    <col min="1" max="1" width="0" hidden="1" customWidth="1"/>
    <col min="2" max="4" width="14.1328125" hidden="1" customWidth="1"/>
    <col min="9" max="9" width="14.1328125" customWidth="1"/>
    <col min="11" max="11" width="25" customWidth="1"/>
    <col min="12" max="12" width="17.73046875" customWidth="1"/>
    <col min="14" max="14" width="27" customWidth="1"/>
    <col min="15" max="15" width="15.73046875" customWidth="1"/>
  </cols>
  <sheetData>
    <row r="2" spans="2:15" x14ac:dyDescent="0.45">
      <c r="F2" s="34" t="s">
        <v>0</v>
      </c>
      <c r="G2" s="34"/>
      <c r="H2" s="34"/>
      <c r="I2" s="34"/>
    </row>
    <row r="3" spans="2:15" ht="21" customHeight="1" x14ac:dyDescent="0.45">
      <c r="F3" s="34"/>
      <c r="G3" s="34"/>
      <c r="H3" s="34"/>
      <c r="I3" s="34"/>
    </row>
    <row r="4" spans="2:15" ht="21" customHeight="1" x14ac:dyDescent="0.45">
      <c r="F4" s="34"/>
      <c r="G4" s="34"/>
      <c r="H4" s="34"/>
      <c r="I4" s="34"/>
    </row>
    <row r="7" spans="2:15" ht="30" x14ac:dyDescent="0.65">
      <c r="B7" s="8" t="s">
        <v>1</v>
      </c>
      <c r="C7" s="7" t="s">
        <v>2</v>
      </c>
      <c r="D7" s="9" t="s">
        <v>3</v>
      </c>
      <c r="F7" s="29" t="s">
        <v>4</v>
      </c>
      <c r="G7" s="30"/>
      <c r="H7" s="30"/>
      <c r="I7" s="31"/>
      <c r="K7" s="15" t="s">
        <v>5</v>
      </c>
      <c r="L7" s="16" t="s">
        <v>6</v>
      </c>
      <c r="N7" s="32" t="s">
        <v>7</v>
      </c>
      <c r="O7" s="33"/>
    </row>
    <row r="8" spans="2:15" x14ac:dyDescent="0.45">
      <c r="B8" s="2">
        <v>0</v>
      </c>
      <c r="C8" s="4">
        <v>0.06</v>
      </c>
      <c r="D8" s="10">
        <v>0</v>
      </c>
      <c r="F8" s="35" t="s">
        <v>8</v>
      </c>
      <c r="G8" s="36"/>
      <c r="H8" s="36"/>
      <c r="I8" s="22">
        <v>68000</v>
      </c>
      <c r="K8" s="12" t="s">
        <v>9</v>
      </c>
      <c r="L8" s="17">
        <v>0.06</v>
      </c>
      <c r="N8" s="23" t="s">
        <v>10</v>
      </c>
      <c r="O8" s="24">
        <f>I8</f>
        <v>68000</v>
      </c>
    </row>
    <row r="9" spans="2:15" x14ac:dyDescent="0.45">
      <c r="B9" s="2">
        <v>40000.01</v>
      </c>
      <c r="C9" s="4">
        <v>6.5000000000000002E-2</v>
      </c>
      <c r="D9" s="10">
        <f>((B9-B8)*C8)+D8</f>
        <v>2400.0005999999998</v>
      </c>
      <c r="F9" s="35" t="s">
        <v>11</v>
      </c>
      <c r="G9" s="36"/>
      <c r="H9" s="36"/>
      <c r="I9" s="13">
        <f>I10/I8</f>
        <v>6.2352940073529414E-2</v>
      </c>
      <c r="K9" s="12" t="s">
        <v>12</v>
      </c>
      <c r="L9" s="17">
        <v>6.5000000000000002E-2</v>
      </c>
      <c r="N9" s="23" t="s">
        <v>13</v>
      </c>
      <c r="O9" s="25">
        <v>0.06</v>
      </c>
    </row>
    <row r="10" spans="2:15" x14ac:dyDescent="0.45">
      <c r="B10" s="2">
        <v>60000.01</v>
      </c>
      <c r="C10" s="4">
        <v>6.7500000000000004E-2</v>
      </c>
      <c r="D10" s="10">
        <f>((B10-B9)*C9)+D9</f>
        <v>3700.0005999999998</v>
      </c>
      <c r="F10" s="37" t="s">
        <v>14</v>
      </c>
      <c r="G10" s="38"/>
      <c r="H10" s="38"/>
      <c r="I10" s="11">
        <f>VLOOKUP(I8,B8:D12,3,TRUE)+(I8-VLOOKUP(I8,B8:D12,1,TRUE))*VLOOKUP(I8,B8:D12,2)</f>
        <v>4239.9999250000001</v>
      </c>
      <c r="K10" s="12" t="s">
        <v>15</v>
      </c>
      <c r="L10" s="17">
        <v>6.7500000000000004E-2</v>
      </c>
      <c r="N10" s="23" t="s">
        <v>16</v>
      </c>
      <c r="O10" s="26">
        <f>O8*O9</f>
        <v>4080</v>
      </c>
    </row>
    <row r="11" spans="2:15" x14ac:dyDescent="0.45">
      <c r="B11" s="2">
        <v>80000.009999999995</v>
      </c>
      <c r="C11" s="4">
        <v>7.0000000000000007E-2</v>
      </c>
      <c r="D11" s="10">
        <f>((B11-B10)*C10)+D10</f>
        <v>5050.0005999999994</v>
      </c>
      <c r="K11" s="12" t="s">
        <v>17</v>
      </c>
      <c r="L11" s="17">
        <v>7.0000000000000007E-2</v>
      </c>
      <c r="N11" s="23" t="s">
        <v>18</v>
      </c>
      <c r="O11" s="26">
        <f>I10</f>
        <v>4239.9999250000001</v>
      </c>
    </row>
    <row r="12" spans="2:15" x14ac:dyDescent="0.45">
      <c r="B12" s="5">
        <v>100000.01</v>
      </c>
      <c r="C12" s="6">
        <v>7.2499999999999995E-2</v>
      </c>
      <c r="D12" s="11">
        <f>((B12-B11)*C11)+D11</f>
        <v>6450.0005999999994</v>
      </c>
      <c r="K12" s="18" t="s">
        <v>19</v>
      </c>
      <c r="L12" s="19">
        <v>7.2499999999999995E-2</v>
      </c>
      <c r="N12" s="27" t="s">
        <v>20</v>
      </c>
      <c r="O12" s="28">
        <f>O11-O10</f>
        <v>159.99992500000008</v>
      </c>
    </row>
    <row r="13" spans="2:15" x14ac:dyDescent="0.45">
      <c r="B13" s="3"/>
      <c r="C13" s="4"/>
      <c r="D13" s="3"/>
      <c r="K13" s="20"/>
      <c r="L13" s="21"/>
    </row>
    <row r="14" spans="2:15" x14ac:dyDescent="0.45">
      <c r="B14" s="3"/>
      <c r="C14" s="4"/>
    </row>
    <row r="15" spans="2:15" x14ac:dyDescent="0.45">
      <c r="B15" s="3"/>
      <c r="C15" s="4"/>
    </row>
    <row r="16" spans="2:15" ht="30" x14ac:dyDescent="0.65">
      <c r="B16" s="8" t="s">
        <v>1</v>
      </c>
      <c r="C16" s="7" t="s">
        <v>21</v>
      </c>
      <c r="D16" s="9" t="s">
        <v>3</v>
      </c>
      <c r="F16" s="29" t="s">
        <v>22</v>
      </c>
      <c r="G16" s="30"/>
      <c r="H16" s="30"/>
      <c r="I16" s="31"/>
      <c r="K16" s="15" t="s">
        <v>23</v>
      </c>
      <c r="L16" s="16" t="s">
        <v>6</v>
      </c>
    </row>
    <row r="17" spans="2:12" x14ac:dyDescent="0.45">
      <c r="B17" s="2">
        <v>0</v>
      </c>
      <c r="C17" s="4">
        <v>6.25E-2</v>
      </c>
      <c r="D17" s="10">
        <v>0</v>
      </c>
      <c r="F17" s="35" t="s">
        <v>8</v>
      </c>
      <c r="G17" s="36"/>
      <c r="H17" s="36"/>
      <c r="I17" s="22">
        <v>72000</v>
      </c>
      <c r="K17" s="12" t="s">
        <v>9</v>
      </c>
      <c r="L17" s="17">
        <v>6.25E-2</v>
      </c>
    </row>
    <row r="18" spans="2:12" x14ac:dyDescent="0.45">
      <c r="B18" s="2">
        <v>40000.01</v>
      </c>
      <c r="C18" s="4">
        <v>6.7500000000000004E-2</v>
      </c>
      <c r="D18" s="10">
        <f>((B18-B17)*C17)+D17</f>
        <v>2500.0006250000001</v>
      </c>
      <c r="F18" s="35" t="s">
        <v>11</v>
      </c>
      <c r="G18" s="36"/>
      <c r="H18" s="36"/>
      <c r="I18" s="13">
        <f>I19/I17</f>
        <v>6.5138887847222229E-2</v>
      </c>
      <c r="K18" s="12" t="s">
        <v>12</v>
      </c>
      <c r="L18" s="17">
        <v>6.7500000000000004E-2</v>
      </c>
    </row>
    <row r="19" spans="2:12" x14ac:dyDescent="0.45">
      <c r="B19" s="2">
        <v>60000.01</v>
      </c>
      <c r="C19" s="4">
        <v>7.0000000000000007E-2</v>
      </c>
      <c r="D19" s="10">
        <f>((B19-B18)*C18)+D18</f>
        <v>3850.0006250000001</v>
      </c>
      <c r="F19" s="37" t="s">
        <v>14</v>
      </c>
      <c r="G19" s="38"/>
      <c r="H19" s="38"/>
      <c r="I19" s="14">
        <f>VLOOKUP(I17,B17:D21,3,TRUE)+(I17-VLOOKUP(I17,B17:D21,1,TRUE))*VLOOKUP(I17,B18:D21,2)</f>
        <v>4689.9999250000001</v>
      </c>
      <c r="K19" s="12" t="s">
        <v>15</v>
      </c>
      <c r="L19" s="17">
        <v>7.0000000000000007E-2</v>
      </c>
    </row>
    <row r="20" spans="2:12" x14ac:dyDescent="0.45">
      <c r="B20" s="2">
        <v>80000.009999999995</v>
      </c>
      <c r="C20" s="4">
        <v>7.4999999999999997E-2</v>
      </c>
      <c r="D20" s="10">
        <f>((B20-B19)*C19)+D19</f>
        <v>5250.0006249999997</v>
      </c>
      <c r="K20" s="12" t="s">
        <v>17</v>
      </c>
      <c r="L20" s="17">
        <v>7.4999999999999997E-2</v>
      </c>
    </row>
    <row r="21" spans="2:12" x14ac:dyDescent="0.45">
      <c r="B21" s="5">
        <v>100000.01</v>
      </c>
      <c r="C21" s="6">
        <v>0.08</v>
      </c>
      <c r="D21" s="11">
        <f>((B21-B20)*C20)+D20</f>
        <v>6750.0006249999997</v>
      </c>
      <c r="K21" s="18" t="s">
        <v>19</v>
      </c>
      <c r="L21" s="19">
        <v>0.08</v>
      </c>
    </row>
    <row r="22" spans="2:12" x14ac:dyDescent="0.45">
      <c r="B22" s="3"/>
      <c r="C22" s="4"/>
      <c r="D22" s="3"/>
      <c r="K22" s="20"/>
      <c r="L22" s="21"/>
    </row>
    <row r="23" spans="2:12" x14ac:dyDescent="0.45">
      <c r="B23" s="3"/>
      <c r="C23" s="4"/>
      <c r="D23" s="3"/>
      <c r="K23" s="20"/>
      <c r="L23" s="21"/>
    </row>
    <row r="24" spans="2:12" x14ac:dyDescent="0.45">
      <c r="B24" s="3"/>
      <c r="C24" s="4"/>
    </row>
    <row r="25" spans="2:12" ht="30" x14ac:dyDescent="0.65">
      <c r="B25" s="8" t="s">
        <v>1</v>
      </c>
      <c r="C25" s="7" t="s">
        <v>24</v>
      </c>
      <c r="D25" s="9" t="s">
        <v>3</v>
      </c>
      <c r="F25" s="29" t="s">
        <v>25</v>
      </c>
      <c r="G25" s="30"/>
      <c r="H25" s="30"/>
      <c r="I25" s="31"/>
      <c r="K25" s="15" t="s">
        <v>26</v>
      </c>
      <c r="L25" s="16" t="s">
        <v>6</v>
      </c>
    </row>
    <row r="26" spans="2:12" x14ac:dyDescent="0.45">
      <c r="B26" s="2">
        <v>0</v>
      </c>
      <c r="C26" s="4">
        <v>6.25E-2</v>
      </c>
      <c r="D26" s="10">
        <v>0</v>
      </c>
      <c r="F26" s="35" t="s">
        <v>8</v>
      </c>
      <c r="G26" s="36"/>
      <c r="H26" s="36"/>
      <c r="I26" s="22">
        <v>85000</v>
      </c>
      <c r="K26" s="12" t="s">
        <v>9</v>
      </c>
      <c r="L26" s="17">
        <v>6.25E-2</v>
      </c>
    </row>
    <row r="27" spans="2:12" x14ac:dyDescent="0.45">
      <c r="B27" s="2">
        <v>40000.01</v>
      </c>
      <c r="C27" s="4">
        <v>6.7500000000000004E-2</v>
      </c>
      <c r="D27" s="10">
        <f>((B27-B26)*C26)+D26</f>
        <v>2500.0006250000001</v>
      </c>
      <c r="F27" s="35" t="s">
        <v>11</v>
      </c>
      <c r="G27" s="36"/>
      <c r="H27" s="36"/>
      <c r="I27" s="13">
        <f>I28/I26</f>
        <v>6.7794115294117649E-2</v>
      </c>
      <c r="K27" s="12" t="s">
        <v>12</v>
      </c>
      <c r="L27" s="17">
        <v>6.7500000000000004E-2</v>
      </c>
    </row>
    <row r="28" spans="2:12" x14ac:dyDescent="0.45">
      <c r="B28" s="2">
        <v>60000.01</v>
      </c>
      <c r="C28" s="4">
        <v>7.4999999999999997E-2</v>
      </c>
      <c r="D28" s="10">
        <f>((B28-B27)*C27)+D27</f>
        <v>3850.0006250000001</v>
      </c>
      <c r="F28" s="37" t="s">
        <v>14</v>
      </c>
      <c r="G28" s="38"/>
      <c r="H28" s="38"/>
      <c r="I28" s="11">
        <f>VLOOKUP(I26,B26:D30,3,TRUE)+(I26-VLOOKUP(I26,B26:D30,1,TRUE))*VLOOKUP(I26,B26:D30,2)</f>
        <v>5762.4998000000005</v>
      </c>
      <c r="K28" s="12" t="s">
        <v>15</v>
      </c>
      <c r="L28" s="17">
        <v>7.4999999999999997E-2</v>
      </c>
    </row>
    <row r="29" spans="2:12" x14ac:dyDescent="0.45">
      <c r="B29" s="2">
        <v>80000.009999999995</v>
      </c>
      <c r="C29" s="4">
        <v>8.2500000000000004E-2</v>
      </c>
      <c r="D29" s="10">
        <f>((B29-B28)*C28)+D28</f>
        <v>5350.0006249999997</v>
      </c>
      <c r="K29" s="12" t="s">
        <v>17</v>
      </c>
      <c r="L29" s="17">
        <v>8.2500000000000004E-2</v>
      </c>
    </row>
    <row r="30" spans="2:12" x14ac:dyDescent="0.45">
      <c r="B30" s="5">
        <v>100000.01</v>
      </c>
      <c r="C30" s="6">
        <v>0.09</v>
      </c>
      <c r="D30" s="11">
        <f>((B30-B29)*C29)+D29</f>
        <v>7000.0006249999997</v>
      </c>
      <c r="K30" s="18" t="s">
        <v>19</v>
      </c>
      <c r="L30" s="19">
        <v>0.09</v>
      </c>
    </row>
    <row r="31" spans="2:12" x14ac:dyDescent="0.45">
      <c r="B31" s="3"/>
      <c r="C31" s="4"/>
    </row>
    <row r="32" spans="2:12" x14ac:dyDescent="0.45">
      <c r="B32" s="3"/>
      <c r="C32" s="4"/>
    </row>
    <row r="33" spans="2:3" x14ac:dyDescent="0.45">
      <c r="B33" s="3"/>
      <c r="C33" s="4"/>
    </row>
    <row r="35" spans="2:3" x14ac:dyDescent="0.45">
      <c r="B35" s="1"/>
      <c r="C35" s="3"/>
    </row>
    <row r="36" spans="2:3" x14ac:dyDescent="0.45">
      <c r="B36" s="1"/>
    </row>
    <row r="37" spans="2:3" x14ac:dyDescent="0.45">
      <c r="B37" s="1"/>
    </row>
    <row r="38" spans="2:3" x14ac:dyDescent="0.45">
      <c r="B38" s="1"/>
    </row>
    <row r="40" spans="2:3" x14ac:dyDescent="0.45">
      <c r="B40" s="1"/>
    </row>
    <row r="41" spans="2:3" x14ac:dyDescent="0.45">
      <c r="B41" s="1"/>
    </row>
    <row r="42" spans="2:3" x14ac:dyDescent="0.45">
      <c r="B42" s="1"/>
    </row>
    <row r="43" spans="2:3" x14ac:dyDescent="0.45">
      <c r="B43" s="1"/>
    </row>
    <row r="45" spans="2:3" x14ac:dyDescent="0.45">
      <c r="B45" s="1"/>
    </row>
    <row r="46" spans="2:3" x14ac:dyDescent="0.45">
      <c r="B46" s="1"/>
    </row>
    <row r="47" spans="2:3" x14ac:dyDescent="0.45">
      <c r="B47" s="1"/>
    </row>
    <row r="48" spans="2:3" x14ac:dyDescent="0.45">
      <c r="B48" s="1"/>
    </row>
  </sheetData>
  <sheetProtection algorithmName="SHA-512" hashValue="v6WOonb2IHtKw9494CuxuQS5Rbt//DGa/ycrVFk0nanpB06R2U8Nle+0tOlN0tnSFb/32EkfOrLSRsZKpy9itg==" saltValue="4n0vss89xHT2stvj30xEaQ==" spinCount="100000" sheet="1" objects="1" scenarios="1"/>
  <mergeCells count="14">
    <mergeCell ref="F27:H27"/>
    <mergeCell ref="F28:H28"/>
    <mergeCell ref="F8:H8"/>
    <mergeCell ref="F9:H9"/>
    <mergeCell ref="F10:H10"/>
    <mergeCell ref="F17:H17"/>
    <mergeCell ref="F18:H18"/>
    <mergeCell ref="F19:H19"/>
    <mergeCell ref="F26:H26"/>
    <mergeCell ref="F7:I7"/>
    <mergeCell ref="F16:I16"/>
    <mergeCell ref="F25:I25"/>
    <mergeCell ref="N7:O7"/>
    <mergeCell ref="F2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Colin Robinson</cp:lastModifiedBy>
  <cp:revision/>
  <dcterms:created xsi:type="dcterms:W3CDTF">2022-01-11T16:10:08Z</dcterms:created>
  <dcterms:modified xsi:type="dcterms:W3CDTF">2022-01-14T01:22:54Z</dcterms:modified>
  <cp:category/>
  <cp:contentStatus/>
</cp:coreProperties>
</file>